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54185436-EA3A-4839-900D-F7DD0DE28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Availability Update" sheetId="4" r:id="rId1"/>
  </sheets>
  <definedNames>
    <definedName name="_xlnm.Print_Area" localSheetId="0">'Weekly Availability Update'!$A$1:$J$123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4" l="1"/>
  <c r="F93" i="4"/>
  <c r="J93" i="4" s="1"/>
  <c r="F90" i="4"/>
  <c r="F86" i="4"/>
  <c r="F60" i="4"/>
  <c r="F59" i="4"/>
  <c r="F58" i="4"/>
  <c r="F49" i="4"/>
  <c r="J49" i="4" s="1"/>
  <c r="F47" i="4"/>
  <c r="F45" i="4"/>
  <c r="F43" i="4"/>
  <c r="F42" i="4"/>
  <c r="F38" i="4"/>
  <c r="F35" i="4"/>
  <c r="E21" i="4"/>
  <c r="J21" i="4" s="1"/>
  <c r="F18" i="4"/>
  <c r="J18" i="4" s="1"/>
  <c r="F17" i="4"/>
  <c r="F12" i="4"/>
  <c r="E93" i="4"/>
  <c r="E90" i="4"/>
  <c r="E60" i="4"/>
  <c r="E59" i="4"/>
  <c r="E58" i="4"/>
  <c r="J57" i="4"/>
  <c r="J56" i="4"/>
  <c r="E38" i="4"/>
  <c r="E35" i="4"/>
  <c r="E27" i="4"/>
  <c r="J27" i="4" s="1"/>
  <c r="E17" i="4"/>
  <c r="D58" i="4"/>
  <c r="J50" i="4"/>
  <c r="D38" i="4"/>
  <c r="J89" i="4"/>
  <c r="J87" i="4"/>
  <c r="J115" i="4"/>
  <c r="J84" i="4"/>
  <c r="J40" i="4"/>
  <c r="J22" i="4"/>
  <c r="J91" i="4"/>
  <c r="J92" i="4"/>
  <c r="J25" i="4"/>
  <c r="J24" i="4"/>
  <c r="J23" i="4"/>
  <c r="J20" i="4"/>
  <c r="J19" i="4"/>
  <c r="J15" i="4"/>
  <c r="J14" i="4"/>
  <c r="J13" i="4"/>
  <c r="J83" i="4"/>
  <c r="J82" i="4"/>
  <c r="J113" i="4"/>
  <c r="J112" i="4"/>
  <c r="J111" i="4"/>
  <c r="J64" i="4"/>
  <c r="J33" i="4"/>
  <c r="J32" i="4"/>
  <c r="J31" i="4"/>
  <c r="J30" i="4"/>
  <c r="J29" i="4"/>
  <c r="J122" i="4"/>
  <c r="J121" i="4"/>
  <c r="J120" i="4"/>
  <c r="J119" i="4"/>
  <c r="J117" i="4"/>
  <c r="J110" i="4"/>
  <c r="J10" i="4"/>
  <c r="J9" i="4"/>
  <c r="J107" i="4"/>
  <c r="J108" i="4"/>
  <c r="J105" i="4"/>
  <c r="J8" i="4"/>
  <c r="J96" i="4"/>
  <c r="J73" i="4"/>
  <c r="J95" i="4"/>
  <c r="J94" i="4"/>
  <c r="J77" i="4"/>
  <c r="J72" i="4"/>
  <c r="J71" i="4"/>
  <c r="J5" i="4"/>
  <c r="J4" i="4"/>
  <c r="J80" i="4"/>
  <c r="J79" i="4"/>
  <c r="J78" i="4"/>
  <c r="J102" i="4"/>
  <c r="J74" i="4"/>
  <c r="J86" i="4"/>
  <c r="J90" i="4" l="1"/>
  <c r="J38" i="4"/>
  <c r="J17" i="4"/>
  <c r="J60" i="4"/>
  <c r="J37" i="4"/>
  <c r="J123" i="4"/>
  <c r="J76" i="4"/>
  <c r="J66" i="4"/>
  <c r="J36" i="4"/>
  <c r="J7" i="4"/>
  <c r="J58" i="4"/>
  <c r="J59" i="4"/>
  <c r="J35" i="4"/>
  <c r="J67" i="4"/>
  <c r="J55" i="4"/>
  <c r="J54" i="4"/>
  <c r="J69" i="4"/>
  <c r="J47" i="4"/>
  <c r="J45" i="4"/>
  <c r="J48" i="4"/>
  <c r="J46" i="4"/>
  <c r="J44" i="4"/>
  <c r="J43" i="4"/>
  <c r="J42" i="4"/>
  <c r="J68" i="4"/>
  <c r="J100" i="4"/>
  <c r="J104" i="4"/>
  <c r="J101" i="4"/>
  <c r="J11" i="4"/>
  <c r="J103" i="4"/>
  <c r="J98" i="4"/>
  <c r="J12" i="4"/>
  <c r="J99" i="4"/>
  <c r="J62" i="4"/>
  <c r="J52" i="4"/>
</calcChain>
</file>

<file path=xl/sharedStrings.xml><?xml version="1.0" encoding="utf-8"?>
<sst xmlns="http://schemas.openxmlformats.org/spreadsheetml/2006/main" count="159" uniqueCount="130">
  <si>
    <t>UPDATE</t>
  </si>
  <si>
    <t>ITEM</t>
  </si>
  <si>
    <t>M</t>
  </si>
  <si>
    <t>T</t>
  </si>
  <si>
    <t>W</t>
  </si>
  <si>
    <t>TH</t>
  </si>
  <si>
    <t>F</t>
  </si>
  <si>
    <t>S</t>
  </si>
  <si>
    <t>NOTES</t>
  </si>
  <si>
    <t>Start</t>
  </si>
  <si>
    <t>18 Per Tray</t>
  </si>
  <si>
    <t>White</t>
  </si>
  <si>
    <t>15 Per Tray</t>
  </si>
  <si>
    <t>Pink</t>
  </si>
  <si>
    <t>ZINNIA</t>
  </si>
  <si>
    <t>Profusion Mix</t>
  </si>
  <si>
    <t xml:space="preserve">SUNPATIENS </t>
  </si>
  <si>
    <t>Magenta</t>
  </si>
  <si>
    <t>ANGELONIA</t>
  </si>
  <si>
    <t>Serenita Pink</t>
  </si>
  <si>
    <t>Serenita Mix</t>
  </si>
  <si>
    <t>Serenita Purple</t>
  </si>
  <si>
    <t>Serenita Raspberry</t>
  </si>
  <si>
    <t>Serenita White</t>
  </si>
  <si>
    <t>COLEUS</t>
  </si>
  <si>
    <t>Oxblood</t>
  </si>
  <si>
    <t>Gold Lace</t>
  </si>
  <si>
    <t>Painted Lady</t>
  </si>
  <si>
    <t>Gold Edge</t>
  </si>
  <si>
    <t>Rustic Orange</t>
  </si>
  <si>
    <t>Watermelon</t>
  </si>
  <si>
    <t>Alabama</t>
  </si>
  <si>
    <t>MELAMPODIUM</t>
  </si>
  <si>
    <t>Derby</t>
  </si>
  <si>
    <t xml:space="preserve">GRAFFITI PENTAS </t>
  </si>
  <si>
    <t>Red Velvet</t>
  </si>
  <si>
    <t>Lipstick</t>
  </si>
  <si>
    <t>Mix</t>
  </si>
  <si>
    <t>TORENIA</t>
  </si>
  <si>
    <t>Deep Blue</t>
  </si>
  <si>
    <t>Orange</t>
  </si>
  <si>
    <t>VINCA</t>
  </si>
  <si>
    <t>Valiant Mix</t>
  </si>
  <si>
    <t>SWEET POTATO VINE</t>
  </si>
  <si>
    <t>Yellow</t>
  </si>
  <si>
    <t>Black</t>
  </si>
  <si>
    <t>CROSSANDRA</t>
  </si>
  <si>
    <t>20/20 White</t>
  </si>
  <si>
    <t>RUDBECKIA</t>
  </si>
  <si>
    <t>20/20 Lavender Pink</t>
  </si>
  <si>
    <t>Lucky Star Violet</t>
  </si>
  <si>
    <t>Profusion Cherry</t>
  </si>
  <si>
    <t>Profusion Orange</t>
  </si>
  <si>
    <t>Profusion White</t>
  </si>
  <si>
    <t>Profusion Yellow</t>
  </si>
  <si>
    <t>Lucky Star White</t>
  </si>
  <si>
    <t>20/20 PENTAS</t>
  </si>
  <si>
    <t>LUCKY STAR PENTAS</t>
  </si>
  <si>
    <t>20/20 Flirty Pink</t>
  </si>
  <si>
    <t>Lucky Star Dark Red</t>
  </si>
  <si>
    <t>Lucky Star Deep Pink</t>
  </si>
  <si>
    <t>Lucky Star Lavender</t>
  </si>
  <si>
    <t>ALTERNANTHERA</t>
  </si>
  <si>
    <t xml:space="preserve">Yellow </t>
  </si>
  <si>
    <t>Little Ruby</t>
  </si>
  <si>
    <t>20/20 Ultra Violet</t>
  </si>
  <si>
    <t>SALVIA</t>
  </si>
  <si>
    <t>CELOSIA</t>
  </si>
  <si>
    <t>New Look Red</t>
  </si>
  <si>
    <t>Fresh Look Orange</t>
  </si>
  <si>
    <t>Fresh Look Yellow</t>
  </si>
  <si>
    <t>Fresh Look Red</t>
  </si>
  <si>
    <t>MARIGOLDS</t>
  </si>
  <si>
    <t>Janie Yellow</t>
  </si>
  <si>
    <t>Janie Orange</t>
  </si>
  <si>
    <t>Durango Yellow</t>
  </si>
  <si>
    <t>Durango Orange</t>
  </si>
  <si>
    <t>Durango Mix</t>
  </si>
  <si>
    <r>
      <t xml:space="preserve">Summer Jewel Red </t>
    </r>
    <r>
      <rPr>
        <b/>
        <u/>
        <sz val="14"/>
        <color rgb="FF000000"/>
        <rFont val="Franklin Gothic Book"/>
        <family val="2"/>
      </rPr>
      <t>15 ct</t>
    </r>
  </si>
  <si>
    <r>
      <t xml:space="preserve">Sally Fun Blue </t>
    </r>
    <r>
      <rPr>
        <b/>
        <u/>
        <sz val="14"/>
        <color rgb="FF000000"/>
        <rFont val="Franklin Gothic Book"/>
        <family val="2"/>
      </rPr>
      <t>15 ct</t>
    </r>
  </si>
  <si>
    <t>Othello</t>
  </si>
  <si>
    <r>
      <t xml:space="preserve">Forest Fire </t>
    </r>
    <r>
      <rPr>
        <b/>
        <u/>
        <sz val="14"/>
        <color rgb="FF000000"/>
        <rFont val="Franklin Gothic Book"/>
        <family val="2"/>
      </rPr>
      <t>15 ct</t>
    </r>
  </si>
  <si>
    <t>Serena Purple</t>
  </si>
  <si>
    <t>Vista Red</t>
  </si>
  <si>
    <t>Vista Salmon</t>
  </si>
  <si>
    <t>Vista Mix</t>
  </si>
  <si>
    <t>CALADIUM</t>
  </si>
  <si>
    <t>White Queen</t>
  </si>
  <si>
    <t>Sweetheart</t>
  </si>
  <si>
    <t>White Wing</t>
  </si>
  <si>
    <t>Carolyn Whorton</t>
  </si>
  <si>
    <t>Fannie Munson</t>
  </si>
  <si>
    <t>GAZANIA</t>
  </si>
  <si>
    <t>New Day Bright Mix</t>
  </si>
  <si>
    <t>Blue/ White</t>
  </si>
  <si>
    <t>BUTTERFLY PENTAS</t>
  </si>
  <si>
    <t>Deep Rose</t>
  </si>
  <si>
    <t>Orchid</t>
  </si>
  <si>
    <t>Serenita Purple     15 ct</t>
  </si>
  <si>
    <t>Serenita Pink    15 ct</t>
  </si>
  <si>
    <t>Serenita Raspberry     15 ct</t>
  </si>
  <si>
    <t>CELOSIA INTENZ</t>
  </si>
  <si>
    <t>Classic Purple</t>
  </si>
  <si>
    <t>BEGONIA</t>
  </si>
  <si>
    <t>Vodka</t>
  </si>
  <si>
    <t>Gin</t>
  </si>
  <si>
    <t>Whiskey</t>
  </si>
  <si>
    <t>Cocktail Mix</t>
  </si>
  <si>
    <t>Greenleaf Red</t>
  </si>
  <si>
    <t>Greenleaf Rose</t>
  </si>
  <si>
    <t>Greenleaf White</t>
  </si>
  <si>
    <t>Greenleaf Mix</t>
  </si>
  <si>
    <t>Durango Red</t>
  </si>
  <si>
    <t>Vista Purple</t>
  </si>
  <si>
    <t>VERBENA</t>
  </si>
  <si>
    <t>Obsession Lilac</t>
  </si>
  <si>
    <t>Ready 9/16</t>
  </si>
  <si>
    <t>Denver Daisy</t>
  </si>
  <si>
    <t>Indian Summer</t>
  </si>
  <si>
    <t>Victoria Blue</t>
  </si>
  <si>
    <t xml:space="preserve">Red </t>
  </si>
  <si>
    <t>Purple</t>
  </si>
  <si>
    <t>Orchid Blush</t>
  </si>
  <si>
    <t>Pink     LOC: GHC</t>
  </si>
  <si>
    <t>Rose Glow</t>
  </si>
  <si>
    <t>Redhead</t>
  </si>
  <si>
    <t>BEGONIA BIGS</t>
  </si>
  <si>
    <t>Bronze Leaf Rose</t>
  </si>
  <si>
    <t>Durango Bolero</t>
  </si>
  <si>
    <t>DAILY AVAILABILITY UPDATE           DATE: 09/15/2021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</si>
</sst>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4"/>
      <color rgb="FF000000"/>
      <name val="Franklin Gothic Book"/>
      <family val="2"/>
    </font>
    <font>
      <sz val="10"/>
      <color rgb="FF000000"/>
      <name val="Franklin Gothic Book"/>
      <family val="2"/>
    </font>
    <font>
      <b/>
      <sz val="14"/>
      <color rgb="FF000000"/>
      <name val="Franklin Gothic Book"/>
      <family val="2"/>
    </font>
    <font>
      <sz val="9"/>
      <color rgb="FF000000"/>
      <name val="Franklin Gothic Book"/>
      <family val="2"/>
    </font>
    <font>
      <b/>
      <sz val="10"/>
      <color rgb="FF000000"/>
      <name val="Franklin Gothic Book"/>
      <family val="2"/>
    </font>
    <font>
      <b/>
      <u/>
      <sz val="14"/>
      <color rgb="FF000000"/>
      <name val="Franklin Gothic Book"/>
      <family val="2"/>
    </font>
    <font>
      <sz val="12"/>
      <color theme="1" tint="0.499984740745262"/>
      <name val="Franklin Gothic Book"/>
      <family val="2"/>
    </font>
    <font>
      <sz val="12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3" fillId="2" borderId="0" xfId="1" applyFont="1" applyFill="1"/>
    <xf numFmtId="0" fontId="4" fillId="0" borderId="0" xfId="1" applyFont="1"/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/>
    </xf>
  </cellXfs>
  <cellStyles count="2">
    <cellStyle name="Normal" xfId="0" builtinId="0"/>
    <cellStyle name="Normal_Sales Sheet" xfId="1" xr:uid="{00000000-0005-0000-0000-000001000000}"/>
  </cellStyles>
  <dxfs count="0"/>
  <tableStyles count="0" defaultTableStyle="TableStyleMedium9" defaultPivotStyle="PivotStyleLight16"/>
  <colors>
    <mruColors>
      <color rgb="FF99CCFF"/>
      <color rgb="FF87CB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6"/>
  <sheetViews>
    <sheetView tabSelected="1" topLeftCell="A64" zoomScaleNormal="100" workbookViewId="0">
      <selection activeCell="C89" sqref="C89:J89"/>
    </sheetView>
  </sheetViews>
  <sheetFormatPr defaultColWidth="9.140625" defaultRowHeight="19.5" outlineLevelCol="1" x14ac:dyDescent="0.35"/>
  <cols>
    <col min="1" max="1" width="37.28515625" style="16" customWidth="1"/>
    <col min="2" max="2" width="14.5703125" style="18" customWidth="1"/>
    <col min="3" max="3" width="0.140625" style="17" customWidth="1" outlineLevel="1"/>
    <col min="4" max="9" width="9.7109375" style="17" hidden="1" customWidth="1" outlineLevel="1"/>
    <col min="10" max="10" width="47" style="19" customWidth="1"/>
    <col min="11" max="11" width="9.7109375" style="1" customWidth="1"/>
    <col min="12" max="16384" width="9.140625" style="1"/>
  </cols>
  <sheetData>
    <row r="1" spans="1:10" ht="19.5" customHeight="1" x14ac:dyDescent="0.35">
      <c r="A1" s="37" t="s">
        <v>129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 customHeight="1" x14ac:dyDescent="0.25">
      <c r="A2" s="2" t="s">
        <v>1</v>
      </c>
      <c r="B2" s="2" t="s">
        <v>8</v>
      </c>
      <c r="C2" s="3" t="s">
        <v>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2" t="s">
        <v>0</v>
      </c>
    </row>
    <row r="3" spans="1:10" ht="15" customHeight="1" x14ac:dyDescent="0.25">
      <c r="A3" s="2" t="s">
        <v>62</v>
      </c>
      <c r="B3" s="9" t="s">
        <v>10</v>
      </c>
      <c r="C3" s="10"/>
      <c r="D3" s="10"/>
      <c r="E3" s="10"/>
      <c r="F3" s="10"/>
      <c r="G3" s="10"/>
      <c r="H3" s="10"/>
      <c r="I3" s="10"/>
      <c r="J3" s="21"/>
    </row>
    <row r="4" spans="1:10" ht="15" customHeight="1" x14ac:dyDescent="0.25">
      <c r="A4" s="5" t="s">
        <v>63</v>
      </c>
      <c r="B4" s="22"/>
      <c r="C4" s="34">
        <v>234</v>
      </c>
      <c r="D4" s="34"/>
      <c r="E4" s="34"/>
      <c r="F4" s="34"/>
      <c r="G4" s="34"/>
      <c r="H4" s="34"/>
      <c r="I4" s="34"/>
      <c r="J4" s="24">
        <f t="shared" ref="J4:J5" si="0">C4+D4+E4+F4+G4+H4+I4</f>
        <v>234</v>
      </c>
    </row>
    <row r="5" spans="1:10" ht="15" customHeight="1" x14ac:dyDescent="0.25">
      <c r="A5" s="5" t="s">
        <v>64</v>
      </c>
      <c r="B5" s="22"/>
      <c r="C5" s="30"/>
      <c r="D5" s="30"/>
      <c r="E5" s="30"/>
      <c r="F5" s="30"/>
      <c r="G5" s="30"/>
      <c r="H5" s="30"/>
      <c r="I5" s="30"/>
      <c r="J5" s="8">
        <f t="shared" si="0"/>
        <v>0</v>
      </c>
    </row>
    <row r="6" spans="1:10" ht="15" customHeight="1" x14ac:dyDescent="0.25">
      <c r="A6" s="2" t="s">
        <v>18</v>
      </c>
      <c r="B6" s="9" t="s">
        <v>10</v>
      </c>
      <c r="C6" s="10"/>
      <c r="D6" s="10"/>
      <c r="E6" s="10"/>
      <c r="F6" s="10"/>
      <c r="G6" s="10"/>
      <c r="H6" s="10"/>
      <c r="I6" s="10"/>
      <c r="J6" s="21"/>
    </row>
    <row r="7" spans="1:10" ht="15" customHeight="1" x14ac:dyDescent="0.25">
      <c r="A7" s="28" t="s">
        <v>82</v>
      </c>
      <c r="B7" s="27"/>
      <c r="C7" s="35"/>
      <c r="D7" s="35"/>
      <c r="E7" s="35"/>
      <c r="F7" s="35"/>
      <c r="G7" s="35"/>
      <c r="H7" s="35"/>
      <c r="I7" s="35"/>
      <c r="J7" s="36">
        <f t="shared" ref="J7" si="1">C7+D7+E7+F7+G7+H7+I7</f>
        <v>0</v>
      </c>
    </row>
    <row r="8" spans="1:10" ht="15" customHeight="1" x14ac:dyDescent="0.25">
      <c r="A8" s="5" t="s">
        <v>19</v>
      </c>
      <c r="B8" s="22"/>
      <c r="C8" s="35"/>
      <c r="D8" s="35"/>
      <c r="E8" s="35"/>
      <c r="F8" s="35"/>
      <c r="G8" s="35"/>
      <c r="H8" s="35"/>
      <c r="I8" s="35"/>
      <c r="J8" s="36">
        <f t="shared" ref="J8:J15" si="2">C8+D8+E8+F8+G8+H8+I8</f>
        <v>0</v>
      </c>
    </row>
    <row r="9" spans="1:10" ht="15" customHeight="1" x14ac:dyDescent="0.25">
      <c r="A9" s="28" t="s">
        <v>21</v>
      </c>
      <c r="B9" s="27"/>
      <c r="C9" s="30"/>
      <c r="D9" s="33"/>
      <c r="E9" s="33"/>
      <c r="F9" s="33"/>
      <c r="G9" s="33"/>
      <c r="H9" s="33"/>
      <c r="I9" s="33"/>
      <c r="J9" s="8">
        <f t="shared" si="2"/>
        <v>0</v>
      </c>
    </row>
    <row r="10" spans="1:10" ht="15" customHeight="1" x14ac:dyDescent="0.25">
      <c r="A10" s="5" t="s">
        <v>22</v>
      </c>
      <c r="B10" s="22"/>
      <c r="C10" s="33"/>
      <c r="D10" s="33"/>
      <c r="E10" s="33"/>
      <c r="F10" s="33"/>
      <c r="G10" s="33"/>
      <c r="H10" s="33"/>
      <c r="I10" s="33"/>
      <c r="J10" s="8">
        <f t="shared" si="2"/>
        <v>0</v>
      </c>
    </row>
    <row r="11" spans="1:10" ht="15" customHeight="1" x14ac:dyDescent="0.25">
      <c r="A11" s="5" t="s">
        <v>23</v>
      </c>
      <c r="B11" s="22"/>
      <c r="C11" s="30"/>
      <c r="D11" s="30"/>
      <c r="E11" s="30"/>
      <c r="F11" s="30"/>
      <c r="G11" s="30"/>
      <c r="H11" s="30"/>
      <c r="I11" s="30"/>
      <c r="J11" s="8">
        <f t="shared" ref="J11" si="3">C11+D11+E11+F11+G11+H11+I11</f>
        <v>0</v>
      </c>
    </row>
    <row r="12" spans="1:10" ht="15" customHeight="1" x14ac:dyDescent="0.25">
      <c r="A12" s="5" t="s">
        <v>20</v>
      </c>
      <c r="B12" s="32"/>
      <c r="C12" s="34">
        <v>3312</v>
      </c>
      <c r="D12" s="34">
        <v>-414</v>
      </c>
      <c r="E12" s="34">
        <v>-2322</v>
      </c>
      <c r="F12" s="34">
        <f>-72-108-18</f>
        <v>-198</v>
      </c>
      <c r="G12" s="34"/>
      <c r="H12" s="34"/>
      <c r="I12" s="34"/>
      <c r="J12" s="24">
        <f t="shared" si="2"/>
        <v>378</v>
      </c>
    </row>
    <row r="13" spans="1:10" ht="15" customHeight="1" x14ac:dyDescent="0.25">
      <c r="A13" s="5" t="s">
        <v>98</v>
      </c>
      <c r="B13" s="32"/>
      <c r="C13" s="30"/>
      <c r="D13" s="30"/>
      <c r="E13" s="30"/>
      <c r="F13" s="30"/>
      <c r="G13" s="30"/>
      <c r="H13" s="30"/>
      <c r="I13" s="30"/>
      <c r="J13" s="8">
        <f t="shared" si="2"/>
        <v>0</v>
      </c>
    </row>
    <row r="14" spans="1:10" ht="15" customHeight="1" x14ac:dyDescent="0.25">
      <c r="A14" s="5" t="s">
        <v>99</v>
      </c>
      <c r="B14" s="32"/>
      <c r="C14" s="30"/>
      <c r="D14" s="30"/>
      <c r="E14" s="30"/>
      <c r="F14" s="30"/>
      <c r="G14" s="30"/>
      <c r="H14" s="30"/>
      <c r="I14" s="30"/>
      <c r="J14" s="8">
        <f t="shared" si="2"/>
        <v>0</v>
      </c>
    </row>
    <row r="15" spans="1:10" ht="15" customHeight="1" x14ac:dyDescent="0.25">
      <c r="A15" s="5" t="s">
        <v>100</v>
      </c>
      <c r="B15" s="32"/>
      <c r="C15" s="30"/>
      <c r="D15" s="30"/>
      <c r="E15" s="30"/>
      <c r="F15" s="30"/>
      <c r="G15" s="30"/>
      <c r="H15" s="30"/>
      <c r="I15" s="30"/>
      <c r="J15" s="8">
        <f t="shared" si="2"/>
        <v>0</v>
      </c>
    </row>
    <row r="16" spans="1:10" ht="15" customHeight="1" x14ac:dyDescent="0.25">
      <c r="A16" s="2" t="s">
        <v>103</v>
      </c>
      <c r="B16" s="9" t="s">
        <v>10</v>
      </c>
      <c r="C16" s="10"/>
      <c r="D16" s="10"/>
      <c r="E16" s="10"/>
      <c r="F16" s="10"/>
      <c r="G16" s="10"/>
      <c r="H16" s="10"/>
      <c r="I16" s="10"/>
      <c r="J16" s="21"/>
    </row>
    <row r="17" spans="1:10" ht="15" customHeight="1" x14ac:dyDescent="0.25">
      <c r="A17" s="5" t="s">
        <v>104</v>
      </c>
      <c r="B17" s="22"/>
      <c r="C17" s="23">
        <v>7182</v>
      </c>
      <c r="D17" s="23"/>
      <c r="E17" s="23">
        <f>-2322-1314-72-522</f>
        <v>-4230</v>
      </c>
      <c r="F17" s="23">
        <f>-18-36</f>
        <v>-54</v>
      </c>
      <c r="G17" s="23"/>
      <c r="H17" s="23"/>
      <c r="I17" s="23"/>
      <c r="J17" s="24">
        <f t="shared" ref="J17:J21" si="4">C17+D17+E17+F17+G17+H17+I17</f>
        <v>2898</v>
      </c>
    </row>
    <row r="18" spans="1:10" ht="15" customHeight="1" x14ac:dyDescent="0.25">
      <c r="A18" s="5" t="s">
        <v>104</v>
      </c>
      <c r="B18" s="22" t="s">
        <v>116</v>
      </c>
      <c r="C18" s="23">
        <v>2004</v>
      </c>
      <c r="D18" s="23"/>
      <c r="E18" s="23">
        <v>-1242</v>
      </c>
      <c r="F18" s="23">
        <f>-54-108</f>
        <v>-162</v>
      </c>
      <c r="G18" s="23"/>
      <c r="H18" s="23"/>
      <c r="I18" s="23"/>
      <c r="J18" s="24">
        <f t="shared" ref="J18" si="5">C18+D18+E18+F18+G18+H18+I18</f>
        <v>600</v>
      </c>
    </row>
    <row r="19" spans="1:10" ht="15" customHeight="1" x14ac:dyDescent="0.25">
      <c r="A19" s="5" t="s">
        <v>105</v>
      </c>
      <c r="B19" s="22"/>
      <c r="C19" s="6"/>
      <c r="D19" s="6"/>
      <c r="E19" s="6"/>
      <c r="F19" s="6"/>
      <c r="G19" s="6"/>
      <c r="H19" s="6"/>
      <c r="I19" s="6"/>
      <c r="J19" s="8">
        <f t="shared" si="4"/>
        <v>0</v>
      </c>
    </row>
    <row r="20" spans="1:10" ht="15" customHeight="1" x14ac:dyDescent="0.25">
      <c r="A20" s="5" t="s">
        <v>106</v>
      </c>
      <c r="B20" s="22"/>
      <c r="C20" s="6"/>
      <c r="D20" s="6"/>
      <c r="E20" s="6"/>
      <c r="F20" s="6"/>
      <c r="G20" s="6"/>
      <c r="H20" s="6"/>
      <c r="I20" s="6"/>
      <c r="J20" s="8">
        <f t="shared" si="4"/>
        <v>0</v>
      </c>
    </row>
    <row r="21" spans="1:10" ht="15" customHeight="1" x14ac:dyDescent="0.25">
      <c r="A21" s="5" t="s">
        <v>107</v>
      </c>
      <c r="B21" s="22" t="s">
        <v>116</v>
      </c>
      <c r="C21" s="23">
        <v>1908</v>
      </c>
      <c r="D21" s="23"/>
      <c r="E21" s="23">
        <f>-36-108</f>
        <v>-144</v>
      </c>
      <c r="F21" s="23">
        <v>-180</v>
      </c>
      <c r="G21" s="23"/>
      <c r="H21" s="23">
        <v>-846</v>
      </c>
      <c r="I21" s="23"/>
      <c r="J21" s="24">
        <f t="shared" si="4"/>
        <v>738</v>
      </c>
    </row>
    <row r="22" spans="1:10" ht="15" customHeight="1" x14ac:dyDescent="0.25">
      <c r="A22" s="5" t="s">
        <v>108</v>
      </c>
      <c r="B22" s="22"/>
      <c r="C22" s="6"/>
      <c r="D22" s="6"/>
      <c r="E22" s="6"/>
      <c r="F22" s="6"/>
      <c r="G22" s="6"/>
      <c r="H22" s="6"/>
      <c r="I22" s="6"/>
      <c r="J22" s="8">
        <f t="shared" ref="J22:J25" si="6">C22+D22+E22+F22+G22+H22+I22</f>
        <v>0</v>
      </c>
    </row>
    <row r="23" spans="1:10" ht="15" customHeight="1" x14ac:dyDescent="0.25">
      <c r="A23" s="5" t="s">
        <v>109</v>
      </c>
      <c r="B23" s="22"/>
      <c r="C23" s="6"/>
      <c r="D23" s="6"/>
      <c r="E23" s="6"/>
      <c r="F23" s="6"/>
      <c r="G23" s="6"/>
      <c r="H23" s="6"/>
      <c r="I23" s="6"/>
      <c r="J23" s="8">
        <f t="shared" si="6"/>
        <v>0</v>
      </c>
    </row>
    <row r="24" spans="1:10" ht="15" customHeight="1" x14ac:dyDescent="0.25">
      <c r="A24" s="5" t="s">
        <v>110</v>
      </c>
      <c r="B24" s="22"/>
      <c r="C24" s="6"/>
      <c r="D24" s="6"/>
      <c r="E24" s="6"/>
      <c r="F24" s="6"/>
      <c r="G24" s="6"/>
      <c r="H24" s="6"/>
      <c r="I24" s="6"/>
      <c r="J24" s="8">
        <f t="shared" si="6"/>
        <v>0</v>
      </c>
    </row>
    <row r="25" spans="1:10" ht="15" customHeight="1" x14ac:dyDescent="0.25">
      <c r="A25" s="5" t="s">
        <v>111</v>
      </c>
      <c r="B25" s="22"/>
      <c r="C25" s="6"/>
      <c r="D25" s="6"/>
      <c r="E25" s="6"/>
      <c r="F25" s="6"/>
      <c r="G25" s="6"/>
      <c r="H25" s="6"/>
      <c r="I25" s="6"/>
      <c r="J25" s="8">
        <f t="shared" si="6"/>
        <v>0</v>
      </c>
    </row>
    <row r="26" spans="1:10" ht="15" customHeight="1" x14ac:dyDescent="0.25">
      <c r="A26" s="2" t="s">
        <v>126</v>
      </c>
      <c r="B26" s="9" t="s">
        <v>12</v>
      </c>
      <c r="C26" s="10"/>
      <c r="D26" s="10"/>
      <c r="E26" s="10"/>
      <c r="F26" s="10"/>
      <c r="G26" s="10"/>
      <c r="H26" s="10"/>
      <c r="I26" s="10"/>
      <c r="J26" s="21"/>
    </row>
    <row r="27" spans="1:10" ht="15" customHeight="1" x14ac:dyDescent="0.25">
      <c r="A27" s="5" t="s">
        <v>127</v>
      </c>
      <c r="B27" s="22"/>
      <c r="C27" s="23">
        <v>3750</v>
      </c>
      <c r="D27" s="23"/>
      <c r="E27" s="23">
        <f>-2325-60</f>
        <v>-2385</v>
      </c>
      <c r="F27" s="23"/>
      <c r="G27" s="23"/>
      <c r="H27" s="23">
        <v>-720</v>
      </c>
      <c r="I27" s="23"/>
      <c r="J27" s="24">
        <f t="shared" ref="J27" si="7">C27+D27+E27+F27+G27+H27+I27</f>
        <v>645</v>
      </c>
    </row>
    <row r="28" spans="1:10" ht="15" customHeight="1" x14ac:dyDescent="0.25">
      <c r="A28" s="2" t="s">
        <v>86</v>
      </c>
      <c r="B28" s="9" t="s">
        <v>12</v>
      </c>
      <c r="C28" s="10"/>
      <c r="D28" s="10"/>
      <c r="E28" s="10"/>
      <c r="F28" s="10"/>
      <c r="G28" s="10"/>
      <c r="H28" s="10"/>
      <c r="I28" s="10"/>
      <c r="J28" s="21"/>
    </row>
    <row r="29" spans="1:10" ht="15" customHeight="1" x14ac:dyDescent="0.25">
      <c r="A29" s="5" t="s">
        <v>87</v>
      </c>
      <c r="B29" s="22"/>
      <c r="C29" s="23">
        <v>450</v>
      </c>
      <c r="D29" s="23"/>
      <c r="E29" s="23"/>
      <c r="F29" s="23"/>
      <c r="G29" s="23"/>
      <c r="H29" s="23"/>
      <c r="I29" s="23"/>
      <c r="J29" s="24">
        <f t="shared" ref="J29:J32" si="8">C29+D29+E29+F29+G29+H29+I29</f>
        <v>450</v>
      </c>
    </row>
    <row r="30" spans="1:10" ht="15" customHeight="1" x14ac:dyDescent="0.25">
      <c r="A30" s="5" t="s">
        <v>88</v>
      </c>
      <c r="B30" s="22"/>
      <c r="C30" s="6"/>
      <c r="D30" s="6"/>
      <c r="E30" s="6"/>
      <c r="F30" s="6"/>
      <c r="G30" s="6"/>
      <c r="H30" s="6"/>
      <c r="I30" s="6"/>
      <c r="J30" s="8">
        <f t="shared" si="8"/>
        <v>0</v>
      </c>
    </row>
    <row r="31" spans="1:10" ht="15" customHeight="1" x14ac:dyDescent="0.25">
      <c r="A31" s="5" t="s">
        <v>89</v>
      </c>
      <c r="B31" s="22"/>
      <c r="C31" s="6"/>
      <c r="D31" s="6"/>
      <c r="E31" s="6"/>
      <c r="F31" s="6"/>
      <c r="G31" s="6"/>
      <c r="H31" s="6"/>
      <c r="I31" s="6"/>
      <c r="J31" s="8">
        <f t="shared" si="8"/>
        <v>0</v>
      </c>
    </row>
    <row r="32" spans="1:10" ht="15" customHeight="1" x14ac:dyDescent="0.25">
      <c r="A32" s="5" t="s">
        <v>90</v>
      </c>
      <c r="B32" s="22"/>
      <c r="C32" s="6"/>
      <c r="D32" s="6"/>
      <c r="E32" s="6"/>
      <c r="F32" s="6"/>
      <c r="G32" s="6"/>
      <c r="H32" s="6"/>
      <c r="I32" s="6"/>
      <c r="J32" s="8">
        <f t="shared" si="8"/>
        <v>0</v>
      </c>
    </row>
    <row r="33" spans="1:10" ht="15" customHeight="1" x14ac:dyDescent="0.25">
      <c r="A33" s="5" t="s">
        <v>91</v>
      </c>
      <c r="B33" s="22"/>
      <c r="C33" s="6"/>
      <c r="D33" s="6"/>
      <c r="E33" s="6"/>
      <c r="F33" s="6"/>
      <c r="G33" s="6"/>
      <c r="H33" s="6"/>
      <c r="I33" s="6"/>
      <c r="J33" s="8">
        <f t="shared" ref="J33" si="9">C33+D33+E33+F33+G33+H33+I33</f>
        <v>0</v>
      </c>
    </row>
    <row r="34" spans="1:10" ht="15" customHeight="1" x14ac:dyDescent="0.25">
      <c r="A34" s="2" t="s">
        <v>67</v>
      </c>
      <c r="B34" s="9" t="s">
        <v>10</v>
      </c>
      <c r="C34" s="10"/>
      <c r="D34" s="10"/>
      <c r="E34" s="10"/>
      <c r="F34" s="10"/>
      <c r="G34" s="10"/>
      <c r="H34" s="10"/>
      <c r="I34" s="10"/>
      <c r="J34" s="21"/>
    </row>
    <row r="35" spans="1:10" ht="15" customHeight="1" x14ac:dyDescent="0.25">
      <c r="A35" s="5" t="s">
        <v>68</v>
      </c>
      <c r="B35" s="22"/>
      <c r="C35" s="23">
        <v>2430</v>
      </c>
      <c r="D35" s="23"/>
      <c r="E35" s="23">
        <f>-180-54</f>
        <v>-234</v>
      </c>
      <c r="F35" s="23">
        <f>-720-54</f>
        <v>-774</v>
      </c>
      <c r="G35" s="23">
        <v>-180</v>
      </c>
      <c r="H35" s="23"/>
      <c r="I35" s="23"/>
      <c r="J35" s="24">
        <f t="shared" ref="J35:J40" si="10">C35+D35+E35+F35+G35+H35+I35</f>
        <v>1242</v>
      </c>
    </row>
    <row r="36" spans="1:10" ht="15" customHeight="1" x14ac:dyDescent="0.25">
      <c r="A36" s="5" t="s">
        <v>69</v>
      </c>
      <c r="B36" s="22"/>
      <c r="C36" s="6"/>
      <c r="D36" s="6"/>
      <c r="E36" s="6"/>
      <c r="F36" s="6"/>
      <c r="G36" s="6"/>
      <c r="H36" s="6"/>
      <c r="I36" s="6"/>
      <c r="J36" s="8">
        <f t="shared" si="10"/>
        <v>0</v>
      </c>
    </row>
    <row r="37" spans="1:10" ht="15" customHeight="1" x14ac:dyDescent="0.25">
      <c r="A37" s="5" t="s">
        <v>70</v>
      </c>
      <c r="B37" s="22"/>
      <c r="C37" s="6"/>
      <c r="D37" s="6"/>
      <c r="E37" s="6"/>
      <c r="F37" s="6"/>
      <c r="G37" s="6"/>
      <c r="H37" s="6"/>
      <c r="I37" s="6"/>
      <c r="J37" s="8">
        <f t="shared" si="10"/>
        <v>0</v>
      </c>
    </row>
    <row r="38" spans="1:10" ht="15" customHeight="1" x14ac:dyDescent="0.25">
      <c r="A38" s="5" t="s">
        <v>71</v>
      </c>
      <c r="B38" s="22"/>
      <c r="C38" s="23">
        <v>3852</v>
      </c>
      <c r="D38" s="23">
        <f>-18-18</f>
        <v>-36</v>
      </c>
      <c r="E38" s="23">
        <f>-576-270-630</f>
        <v>-1476</v>
      </c>
      <c r="F38" s="23">
        <f>-504-54-108</f>
        <v>-666</v>
      </c>
      <c r="G38" s="23">
        <v>-414</v>
      </c>
      <c r="H38" s="23"/>
      <c r="I38" s="23"/>
      <c r="J38" s="24">
        <f t="shared" si="10"/>
        <v>1260</v>
      </c>
    </row>
    <row r="39" spans="1:10" ht="15" customHeight="1" x14ac:dyDescent="0.25">
      <c r="A39" s="2" t="s">
        <v>101</v>
      </c>
      <c r="B39" s="9" t="s">
        <v>12</v>
      </c>
      <c r="C39" s="10"/>
      <c r="D39" s="10"/>
      <c r="E39" s="10"/>
      <c r="F39" s="10"/>
      <c r="G39" s="10"/>
      <c r="H39" s="10"/>
      <c r="I39" s="10"/>
      <c r="J39" s="21"/>
    </row>
    <row r="40" spans="1:10" ht="15" customHeight="1" x14ac:dyDescent="0.25">
      <c r="A40" s="5" t="s">
        <v>102</v>
      </c>
      <c r="B40" s="22"/>
      <c r="C40" s="23">
        <v>2970</v>
      </c>
      <c r="D40" s="23"/>
      <c r="E40" s="23">
        <v>-2325</v>
      </c>
      <c r="F40" s="23">
        <v>-45</v>
      </c>
      <c r="G40" s="23"/>
      <c r="H40" s="23"/>
      <c r="I40" s="23"/>
      <c r="J40" s="24">
        <f t="shared" si="10"/>
        <v>600</v>
      </c>
    </row>
    <row r="41" spans="1:10" ht="15" customHeight="1" x14ac:dyDescent="0.25">
      <c r="A41" s="2" t="s">
        <v>24</v>
      </c>
      <c r="B41" s="9" t="s">
        <v>10</v>
      </c>
      <c r="C41" s="10"/>
      <c r="D41" s="10"/>
      <c r="E41" s="10"/>
      <c r="F41" s="10"/>
      <c r="G41" s="10"/>
      <c r="H41" s="10"/>
      <c r="I41" s="10"/>
      <c r="J41" s="21"/>
    </row>
    <row r="42" spans="1:10" ht="15" customHeight="1" x14ac:dyDescent="0.25">
      <c r="A42" s="5" t="s">
        <v>25</v>
      </c>
      <c r="B42" s="22"/>
      <c r="C42" s="23">
        <v>3240</v>
      </c>
      <c r="D42" s="23"/>
      <c r="E42" s="23">
        <v>-198</v>
      </c>
      <c r="F42" s="23">
        <f>-504-54-54</f>
        <v>-612</v>
      </c>
      <c r="G42" s="23"/>
      <c r="H42" s="23">
        <v>-126</v>
      </c>
      <c r="I42" s="23"/>
      <c r="J42" s="24">
        <f t="shared" ref="J42:J50" si="11">C42+D42+E42+F42+G42+H42+I42</f>
        <v>2304</v>
      </c>
    </row>
    <row r="43" spans="1:10" ht="15" customHeight="1" x14ac:dyDescent="0.25">
      <c r="A43" s="5" t="s">
        <v>26</v>
      </c>
      <c r="B43" s="22"/>
      <c r="C43" s="23">
        <v>2484</v>
      </c>
      <c r="D43" s="23"/>
      <c r="E43" s="23">
        <v>-198</v>
      </c>
      <c r="F43" s="23">
        <f>-756-54</f>
        <v>-810</v>
      </c>
      <c r="G43" s="23"/>
      <c r="H43" s="23">
        <v>-126</v>
      </c>
      <c r="I43" s="23"/>
      <c r="J43" s="24">
        <f t="shared" si="11"/>
        <v>1350</v>
      </c>
    </row>
    <row r="44" spans="1:10" ht="15" customHeight="1" x14ac:dyDescent="0.25">
      <c r="A44" s="5" t="s">
        <v>27</v>
      </c>
      <c r="B44" s="22"/>
      <c r="C44" s="6"/>
      <c r="D44" s="6"/>
      <c r="E44" s="6"/>
      <c r="F44" s="6"/>
      <c r="G44" s="6"/>
      <c r="H44" s="6"/>
      <c r="I44" s="6"/>
      <c r="J44" s="8">
        <f t="shared" si="11"/>
        <v>0</v>
      </c>
    </row>
    <row r="45" spans="1:10" ht="15" customHeight="1" x14ac:dyDescent="0.25">
      <c r="A45" s="5" t="s">
        <v>28</v>
      </c>
      <c r="B45" s="22"/>
      <c r="C45" s="23">
        <v>1800</v>
      </c>
      <c r="D45" s="23"/>
      <c r="E45" s="23">
        <v>-198</v>
      </c>
      <c r="F45" s="23">
        <f>-36-54</f>
        <v>-90</v>
      </c>
      <c r="G45" s="23"/>
      <c r="H45" s="23"/>
      <c r="I45" s="23"/>
      <c r="J45" s="24">
        <f t="shared" si="11"/>
        <v>1512</v>
      </c>
    </row>
    <row r="46" spans="1:10" ht="15" customHeight="1" x14ac:dyDescent="0.25">
      <c r="A46" s="5" t="s">
        <v>29</v>
      </c>
      <c r="B46" s="22"/>
      <c r="C46" s="23">
        <v>540</v>
      </c>
      <c r="D46" s="23"/>
      <c r="E46" s="23"/>
      <c r="F46" s="23"/>
      <c r="G46" s="23"/>
      <c r="H46" s="23"/>
      <c r="I46" s="23"/>
      <c r="J46" s="24">
        <f t="shared" si="11"/>
        <v>540</v>
      </c>
    </row>
    <row r="47" spans="1:10" ht="15" customHeight="1" x14ac:dyDescent="0.25">
      <c r="A47" s="5" t="s">
        <v>30</v>
      </c>
      <c r="B47" s="22"/>
      <c r="C47" s="23">
        <v>324</v>
      </c>
      <c r="D47" s="23"/>
      <c r="E47" s="23">
        <v>-198</v>
      </c>
      <c r="F47" s="23">
        <f>-18-54</f>
        <v>-72</v>
      </c>
      <c r="G47" s="23"/>
      <c r="H47" s="23"/>
      <c r="I47" s="23"/>
      <c r="J47" s="24">
        <f t="shared" si="11"/>
        <v>54</v>
      </c>
    </row>
    <row r="48" spans="1:10" ht="15" customHeight="1" x14ac:dyDescent="0.25">
      <c r="A48" s="5" t="s">
        <v>31</v>
      </c>
      <c r="B48" s="22"/>
      <c r="C48" s="6"/>
      <c r="D48" s="6"/>
      <c r="E48" s="6"/>
      <c r="F48" s="6"/>
      <c r="G48" s="6"/>
      <c r="H48" s="6"/>
      <c r="I48" s="6"/>
      <c r="J48" s="8">
        <f t="shared" si="11"/>
        <v>0</v>
      </c>
    </row>
    <row r="49" spans="1:11" ht="15" customHeight="1" x14ac:dyDescent="0.25">
      <c r="A49" s="5" t="s">
        <v>80</v>
      </c>
      <c r="B49" s="22"/>
      <c r="C49" s="23">
        <v>1494</v>
      </c>
      <c r="D49" s="23"/>
      <c r="E49" s="23">
        <v>-198</v>
      </c>
      <c r="F49" s="23">
        <f>-378-18-54</f>
        <v>-450</v>
      </c>
      <c r="G49" s="23"/>
      <c r="H49" s="23">
        <v>-108</v>
      </c>
      <c r="I49" s="23"/>
      <c r="J49" s="24">
        <f t="shared" si="11"/>
        <v>738</v>
      </c>
    </row>
    <row r="50" spans="1:11" ht="15" customHeight="1" x14ac:dyDescent="0.25">
      <c r="A50" s="5" t="s">
        <v>125</v>
      </c>
      <c r="B50" s="22" t="s">
        <v>12</v>
      </c>
      <c r="C50" s="23">
        <v>180</v>
      </c>
      <c r="D50" s="23"/>
      <c r="E50" s="23"/>
      <c r="F50" s="23">
        <v>-30</v>
      </c>
      <c r="G50" s="23"/>
      <c r="H50" s="23"/>
      <c r="I50" s="23"/>
      <c r="J50" s="24">
        <f t="shared" si="11"/>
        <v>150</v>
      </c>
    </row>
    <row r="51" spans="1:11" ht="15" customHeight="1" x14ac:dyDescent="0.25">
      <c r="A51" s="20" t="s">
        <v>46</v>
      </c>
      <c r="B51" s="9" t="s">
        <v>10</v>
      </c>
      <c r="C51" s="4"/>
      <c r="D51" s="4"/>
      <c r="E51" s="4"/>
      <c r="F51" s="4"/>
      <c r="G51" s="4"/>
      <c r="H51" s="4"/>
      <c r="I51" s="4"/>
      <c r="J51" s="7"/>
      <c r="K51" s="15"/>
    </row>
    <row r="52" spans="1:11" ht="15" customHeight="1" x14ac:dyDescent="0.25">
      <c r="A52" s="12" t="s">
        <v>40</v>
      </c>
      <c r="B52" s="27"/>
      <c r="C52" s="6"/>
      <c r="D52" s="6"/>
      <c r="E52" s="6"/>
      <c r="F52" s="6"/>
      <c r="G52" s="6"/>
      <c r="H52" s="6"/>
      <c r="I52" s="6"/>
      <c r="J52" s="8">
        <f>C52+D52+E52+F52+G52+H52+I52</f>
        <v>0</v>
      </c>
      <c r="K52" s="15"/>
    </row>
    <row r="53" spans="1:11" ht="15" customHeight="1" x14ac:dyDescent="0.25">
      <c r="A53" s="2" t="s">
        <v>72</v>
      </c>
      <c r="B53" s="9" t="s">
        <v>10</v>
      </c>
      <c r="C53" s="10"/>
      <c r="D53" s="10"/>
      <c r="E53" s="10"/>
      <c r="F53" s="10"/>
      <c r="G53" s="10"/>
      <c r="H53" s="10"/>
      <c r="I53" s="10"/>
      <c r="J53" s="21"/>
      <c r="K53" s="15"/>
    </row>
    <row r="54" spans="1:11" ht="15" customHeight="1" x14ac:dyDescent="0.25">
      <c r="A54" s="5" t="s">
        <v>75</v>
      </c>
      <c r="B54" s="22"/>
      <c r="C54" s="6"/>
      <c r="D54" s="6"/>
      <c r="E54" s="6"/>
      <c r="F54" s="6"/>
      <c r="G54" s="6"/>
      <c r="H54" s="6"/>
      <c r="I54" s="6"/>
      <c r="J54" s="8">
        <f t="shared" ref="J54:J60" si="12">C54+D54+E54+F54+G54+H54+I54</f>
        <v>0</v>
      </c>
      <c r="K54" s="15"/>
    </row>
    <row r="55" spans="1:11" ht="15" customHeight="1" x14ac:dyDescent="0.25">
      <c r="A55" s="5" t="s">
        <v>76</v>
      </c>
      <c r="B55" s="22"/>
      <c r="C55" s="23">
        <v>1692</v>
      </c>
      <c r="D55" s="23">
        <v>-1566</v>
      </c>
      <c r="E55" s="23"/>
      <c r="F55" s="23">
        <v>-18</v>
      </c>
      <c r="G55" s="23"/>
      <c r="H55" s="23"/>
      <c r="I55" s="23"/>
      <c r="J55" s="24">
        <f t="shared" si="12"/>
        <v>108</v>
      </c>
      <c r="K55" s="15"/>
    </row>
    <row r="56" spans="1:11" ht="15" customHeight="1" x14ac:dyDescent="0.25">
      <c r="A56" s="5" t="s">
        <v>112</v>
      </c>
      <c r="B56" s="22"/>
      <c r="C56" s="23">
        <v>108</v>
      </c>
      <c r="D56" s="23"/>
      <c r="E56" s="23"/>
      <c r="F56" s="23"/>
      <c r="G56" s="23"/>
      <c r="H56" s="23"/>
      <c r="I56" s="23"/>
      <c r="J56" s="24">
        <f t="shared" si="12"/>
        <v>108</v>
      </c>
      <c r="K56" s="15"/>
    </row>
    <row r="57" spans="1:11" ht="15" customHeight="1" x14ac:dyDescent="0.25">
      <c r="A57" s="5" t="s">
        <v>128</v>
      </c>
      <c r="B57" s="22"/>
      <c r="C57" s="23">
        <v>108</v>
      </c>
      <c r="D57" s="23"/>
      <c r="E57" s="23"/>
      <c r="F57" s="23"/>
      <c r="G57" s="23"/>
      <c r="H57" s="23"/>
      <c r="I57" s="23"/>
      <c r="J57" s="24">
        <f t="shared" si="12"/>
        <v>108</v>
      </c>
      <c r="K57" s="15"/>
    </row>
    <row r="58" spans="1:11" ht="15" customHeight="1" x14ac:dyDescent="0.25">
      <c r="A58" s="5" t="s">
        <v>77</v>
      </c>
      <c r="B58" s="22"/>
      <c r="C58" s="23">
        <v>13842</v>
      </c>
      <c r="D58" s="23">
        <f>-3618-756</f>
        <v>-4374</v>
      </c>
      <c r="E58" s="23">
        <f>-3600-1530+792+1728</f>
        <v>-2610</v>
      </c>
      <c r="F58" s="23">
        <f>-2808-540-162+1764</f>
        <v>-1746</v>
      </c>
      <c r="G58" s="23">
        <f>-360-2718</f>
        <v>-3078</v>
      </c>
      <c r="H58" s="23">
        <v>-450</v>
      </c>
      <c r="I58" s="23"/>
      <c r="J58" s="24">
        <f t="shared" si="12"/>
        <v>1584</v>
      </c>
      <c r="K58" s="15"/>
    </row>
    <row r="59" spans="1:11" ht="15" customHeight="1" x14ac:dyDescent="0.25">
      <c r="A59" s="5" t="s">
        <v>73</v>
      </c>
      <c r="B59" s="22"/>
      <c r="C59" s="23">
        <v>11682</v>
      </c>
      <c r="D59" s="23"/>
      <c r="E59" s="23">
        <f>-2322-36-630-270</f>
        <v>-3258</v>
      </c>
      <c r="F59" s="23">
        <f>-36-18-54-54-306</f>
        <v>-468</v>
      </c>
      <c r="G59" s="23">
        <v>-180</v>
      </c>
      <c r="H59" s="23">
        <v>-306</v>
      </c>
      <c r="I59" s="23"/>
      <c r="J59" s="24">
        <f t="shared" si="12"/>
        <v>7470</v>
      </c>
      <c r="K59" s="15"/>
    </row>
    <row r="60" spans="1:11" ht="15" customHeight="1" x14ac:dyDescent="0.25">
      <c r="A60" s="5" t="s">
        <v>74</v>
      </c>
      <c r="B60" s="22"/>
      <c r="C60" s="23">
        <v>9612</v>
      </c>
      <c r="D60" s="23"/>
      <c r="E60" s="23">
        <f>-2322-54-36-630-270</f>
        <v>-3312</v>
      </c>
      <c r="F60" s="23">
        <f>-36-54-306</f>
        <v>-396</v>
      </c>
      <c r="G60" s="23"/>
      <c r="H60" s="23">
        <v>-306</v>
      </c>
      <c r="I60" s="23"/>
      <c r="J60" s="24">
        <f t="shared" si="12"/>
        <v>5598</v>
      </c>
      <c r="K60" s="15"/>
    </row>
    <row r="61" spans="1:11" ht="15" customHeight="1" x14ac:dyDescent="0.25">
      <c r="A61" s="20" t="s">
        <v>32</v>
      </c>
      <c r="B61" s="9" t="s">
        <v>10</v>
      </c>
      <c r="C61" s="4"/>
      <c r="D61" s="4"/>
      <c r="E61" s="4"/>
      <c r="F61" s="4"/>
      <c r="G61" s="4"/>
      <c r="H61" s="4"/>
      <c r="I61" s="4"/>
      <c r="J61" s="7"/>
      <c r="K61" s="15"/>
    </row>
    <row r="62" spans="1:11" ht="15" customHeight="1" x14ac:dyDescent="0.25">
      <c r="A62" s="12" t="s">
        <v>33</v>
      </c>
      <c r="B62" s="14"/>
      <c r="C62" s="6"/>
      <c r="D62" s="6"/>
      <c r="E62" s="6"/>
      <c r="F62" s="6"/>
      <c r="G62" s="6"/>
      <c r="H62" s="6"/>
      <c r="I62" s="6"/>
      <c r="J62" s="8">
        <f>C62+D62+E62+F62+G62+H62+I62</f>
        <v>0</v>
      </c>
      <c r="K62" s="15"/>
    </row>
    <row r="63" spans="1:11" ht="15" customHeight="1" x14ac:dyDescent="0.25">
      <c r="A63" s="2" t="s">
        <v>92</v>
      </c>
      <c r="B63" s="9" t="s">
        <v>10</v>
      </c>
      <c r="C63" s="13"/>
      <c r="D63" s="13"/>
      <c r="E63" s="13"/>
      <c r="F63" s="13"/>
      <c r="G63" s="13"/>
      <c r="H63" s="13"/>
      <c r="I63" s="13"/>
      <c r="J63" s="7"/>
      <c r="K63" s="15"/>
    </row>
    <row r="64" spans="1:11" ht="15" customHeight="1" x14ac:dyDescent="0.25">
      <c r="A64" s="12" t="s">
        <v>93</v>
      </c>
      <c r="B64" s="14"/>
      <c r="C64" s="6"/>
      <c r="D64" s="6"/>
      <c r="E64" s="6"/>
      <c r="F64" s="6"/>
      <c r="G64" s="6"/>
      <c r="H64" s="6"/>
      <c r="I64" s="6"/>
      <c r="J64" s="8">
        <f t="shared" ref="J64" si="13">C64+D64+E64+F64+G64+H64+I64</f>
        <v>0</v>
      </c>
      <c r="K64" s="15"/>
    </row>
    <row r="65" spans="1:10" ht="15" customHeight="1" x14ac:dyDescent="0.25">
      <c r="A65" s="2" t="s">
        <v>34</v>
      </c>
      <c r="B65" s="9" t="s">
        <v>10</v>
      </c>
      <c r="C65" s="13"/>
      <c r="D65" s="13"/>
      <c r="E65" s="13"/>
      <c r="F65" s="13"/>
      <c r="G65" s="13"/>
      <c r="H65" s="13"/>
      <c r="I65" s="13"/>
      <c r="J65" s="7"/>
    </row>
    <row r="66" spans="1:10" ht="15" customHeight="1" x14ac:dyDescent="0.25">
      <c r="A66" s="12" t="s">
        <v>35</v>
      </c>
      <c r="B66" s="14"/>
      <c r="C66" s="23">
        <v>396</v>
      </c>
      <c r="D66" s="23"/>
      <c r="E66" s="23"/>
      <c r="F66" s="23">
        <v>-36</v>
      </c>
      <c r="G66" s="23"/>
      <c r="H66" s="23"/>
      <c r="I66" s="23"/>
      <c r="J66" s="24">
        <f t="shared" ref="J66" si="14">C66+D66+E66+F66+G66+H66+I66</f>
        <v>360</v>
      </c>
    </row>
    <row r="67" spans="1:10" ht="15" customHeight="1" x14ac:dyDescent="0.25">
      <c r="A67" s="12" t="s">
        <v>36</v>
      </c>
      <c r="B67" s="14"/>
      <c r="C67" s="23">
        <v>432</v>
      </c>
      <c r="D67" s="23"/>
      <c r="E67" s="23"/>
      <c r="F67" s="23">
        <v>-18</v>
      </c>
      <c r="G67" s="23"/>
      <c r="H67" s="23"/>
      <c r="I67" s="23"/>
      <c r="J67" s="24">
        <f t="shared" ref="J67:J68" si="15">C67+D67+E67+F67+G67+H67+I67</f>
        <v>414</v>
      </c>
    </row>
    <row r="68" spans="1:10" ht="15" customHeight="1" x14ac:dyDescent="0.25">
      <c r="A68" s="12" t="s">
        <v>13</v>
      </c>
      <c r="B68" s="14"/>
      <c r="C68" s="23">
        <v>108</v>
      </c>
      <c r="D68" s="23"/>
      <c r="E68" s="23"/>
      <c r="F68" s="23">
        <v>-36</v>
      </c>
      <c r="G68" s="23"/>
      <c r="H68" s="23"/>
      <c r="I68" s="23"/>
      <c r="J68" s="24">
        <f t="shared" si="15"/>
        <v>72</v>
      </c>
    </row>
    <row r="69" spans="1:10" ht="15" customHeight="1" x14ac:dyDescent="0.25">
      <c r="A69" s="12" t="s">
        <v>37</v>
      </c>
      <c r="B69" s="14"/>
      <c r="C69" s="6"/>
      <c r="D69" s="6"/>
      <c r="E69" s="6"/>
      <c r="F69" s="6"/>
      <c r="G69" s="6"/>
      <c r="H69" s="6"/>
      <c r="I69" s="6"/>
      <c r="J69" s="8">
        <f t="shared" ref="J69" si="16">C69+D69+E69+F69+G69+H69+I69</f>
        <v>0</v>
      </c>
    </row>
    <row r="70" spans="1:10" ht="15" customHeight="1" x14ac:dyDescent="0.25">
      <c r="A70" s="2" t="s">
        <v>56</v>
      </c>
      <c r="B70" s="9" t="s">
        <v>10</v>
      </c>
      <c r="C70" s="13"/>
      <c r="D70" s="13"/>
      <c r="E70" s="13"/>
      <c r="F70" s="13"/>
      <c r="G70" s="13"/>
      <c r="H70" s="13"/>
      <c r="I70" s="13"/>
      <c r="J70" s="7"/>
    </row>
    <row r="71" spans="1:10" ht="15" customHeight="1" x14ac:dyDescent="0.25">
      <c r="A71" s="12" t="s">
        <v>47</v>
      </c>
      <c r="B71" s="14"/>
      <c r="C71" s="6"/>
      <c r="D71" s="6"/>
      <c r="E71" s="6"/>
      <c r="F71" s="6"/>
      <c r="G71" s="6"/>
      <c r="H71" s="6"/>
      <c r="I71" s="6"/>
      <c r="J71" s="8">
        <f t="shared" ref="J71:J73" si="17">C71+D71+E71+F71+G71+H71+I71</f>
        <v>0</v>
      </c>
    </row>
    <row r="72" spans="1:10" ht="15" customHeight="1" x14ac:dyDescent="0.25">
      <c r="A72" s="12" t="s">
        <v>65</v>
      </c>
      <c r="B72" s="14"/>
      <c r="C72" s="6"/>
      <c r="D72" s="6"/>
      <c r="E72" s="6"/>
      <c r="F72" s="6"/>
      <c r="G72" s="6"/>
      <c r="H72" s="6"/>
      <c r="I72" s="6"/>
      <c r="J72" s="8">
        <f t="shared" si="17"/>
        <v>0</v>
      </c>
    </row>
    <row r="73" spans="1:10" ht="15" customHeight="1" x14ac:dyDescent="0.25">
      <c r="A73" s="12" t="s">
        <v>49</v>
      </c>
      <c r="B73" s="14"/>
      <c r="C73" s="6"/>
      <c r="D73" s="6"/>
      <c r="E73" s="6"/>
      <c r="F73" s="6"/>
      <c r="G73" s="6"/>
      <c r="H73" s="6"/>
      <c r="I73" s="6"/>
      <c r="J73" s="8">
        <f t="shared" si="17"/>
        <v>0</v>
      </c>
    </row>
    <row r="74" spans="1:10" ht="15" customHeight="1" x14ac:dyDescent="0.25">
      <c r="A74" s="12" t="s">
        <v>58</v>
      </c>
      <c r="B74" s="14"/>
      <c r="C74" s="6"/>
      <c r="D74" s="6"/>
      <c r="E74" s="6"/>
      <c r="F74" s="6"/>
      <c r="G74" s="6"/>
      <c r="H74" s="6"/>
      <c r="I74" s="6"/>
      <c r="J74" s="8">
        <f t="shared" ref="J74:J80" si="18">C74+D74+E74+F74+G74+H74+I74</f>
        <v>0</v>
      </c>
    </row>
    <row r="75" spans="1:10" ht="15" customHeight="1" x14ac:dyDescent="0.25">
      <c r="A75" s="2" t="s">
        <v>57</v>
      </c>
      <c r="B75" s="9" t="s">
        <v>10</v>
      </c>
      <c r="C75" s="13"/>
      <c r="D75" s="13"/>
      <c r="E75" s="13"/>
      <c r="F75" s="13"/>
      <c r="G75" s="13"/>
      <c r="H75" s="13"/>
      <c r="I75" s="13"/>
      <c r="J75" s="7"/>
    </row>
    <row r="76" spans="1:10" ht="15" customHeight="1" x14ac:dyDescent="0.25">
      <c r="A76" s="12" t="s">
        <v>55</v>
      </c>
      <c r="B76" s="14"/>
      <c r="C76" s="23">
        <v>504</v>
      </c>
      <c r="D76" s="23"/>
      <c r="E76" s="23"/>
      <c r="F76" s="23">
        <v>-36</v>
      </c>
      <c r="G76" s="23"/>
      <c r="H76" s="23"/>
      <c r="I76" s="23"/>
      <c r="J76" s="24">
        <f t="shared" si="18"/>
        <v>468</v>
      </c>
    </row>
    <row r="77" spans="1:10" ht="15" customHeight="1" x14ac:dyDescent="0.25">
      <c r="A77" s="12" t="s">
        <v>50</v>
      </c>
      <c r="B77" s="31"/>
      <c r="C77" s="23">
        <v>198</v>
      </c>
      <c r="D77" s="23"/>
      <c r="E77" s="23"/>
      <c r="F77" s="23">
        <v>-36</v>
      </c>
      <c r="G77" s="23"/>
      <c r="H77" s="23"/>
      <c r="I77" s="23"/>
      <c r="J77" s="24">
        <f t="shared" si="18"/>
        <v>162</v>
      </c>
    </row>
    <row r="78" spans="1:10" ht="15" customHeight="1" x14ac:dyDescent="0.25">
      <c r="A78" s="12" t="s">
        <v>59</v>
      </c>
      <c r="B78" s="14"/>
      <c r="C78" s="6"/>
      <c r="D78" s="6"/>
      <c r="E78" s="6"/>
      <c r="F78" s="6"/>
      <c r="G78" s="6"/>
      <c r="H78" s="6"/>
      <c r="I78" s="6"/>
      <c r="J78" s="8">
        <f t="shared" si="18"/>
        <v>0</v>
      </c>
    </row>
    <row r="79" spans="1:10" ht="15" customHeight="1" x14ac:dyDescent="0.25">
      <c r="A79" s="12" t="s">
        <v>60</v>
      </c>
      <c r="B79" s="31"/>
      <c r="C79" s="6"/>
      <c r="D79" s="6"/>
      <c r="E79" s="6"/>
      <c r="F79" s="6"/>
      <c r="G79" s="6"/>
      <c r="H79" s="6"/>
      <c r="I79" s="6"/>
      <c r="J79" s="8">
        <f t="shared" si="18"/>
        <v>0</v>
      </c>
    </row>
    <row r="80" spans="1:10" ht="15" customHeight="1" x14ac:dyDescent="0.25">
      <c r="A80" s="12" t="s">
        <v>61</v>
      </c>
      <c r="B80" s="31"/>
      <c r="C80" s="6"/>
      <c r="D80" s="6"/>
      <c r="E80" s="6"/>
      <c r="F80" s="6"/>
      <c r="G80" s="6"/>
      <c r="H80" s="6"/>
      <c r="I80" s="6"/>
      <c r="J80" s="8">
        <f t="shared" si="18"/>
        <v>0</v>
      </c>
    </row>
    <row r="81" spans="1:10" ht="15" customHeight="1" x14ac:dyDescent="0.25">
      <c r="A81" s="2" t="s">
        <v>95</v>
      </c>
      <c r="B81" s="9" t="s">
        <v>12</v>
      </c>
      <c r="C81" s="13"/>
      <c r="D81" s="13"/>
      <c r="E81" s="13"/>
      <c r="F81" s="13"/>
      <c r="G81" s="13"/>
      <c r="H81" s="13"/>
      <c r="I81" s="13"/>
      <c r="J81" s="7"/>
    </row>
    <row r="82" spans="1:10" ht="15" customHeight="1" x14ac:dyDescent="0.25">
      <c r="A82" s="12" t="s">
        <v>96</v>
      </c>
      <c r="B82" s="14"/>
      <c r="C82" s="6"/>
      <c r="D82" s="6"/>
      <c r="E82" s="6"/>
      <c r="F82" s="6"/>
      <c r="G82" s="6"/>
      <c r="H82" s="6"/>
      <c r="I82" s="6"/>
      <c r="J82" s="8">
        <f t="shared" ref="J82:J84" si="19">C82+D82+E82+F82+G82+H82+I82</f>
        <v>0</v>
      </c>
    </row>
    <row r="83" spans="1:10" ht="15" customHeight="1" x14ac:dyDescent="0.25">
      <c r="A83" s="12" t="s">
        <v>97</v>
      </c>
      <c r="B83" s="31"/>
      <c r="C83" s="6"/>
      <c r="D83" s="6"/>
      <c r="E83" s="6"/>
      <c r="F83" s="6"/>
      <c r="G83" s="6"/>
      <c r="H83" s="6"/>
      <c r="I83" s="6"/>
      <c r="J83" s="8">
        <f t="shared" si="19"/>
        <v>0</v>
      </c>
    </row>
    <row r="84" spans="1:10" ht="15" customHeight="1" x14ac:dyDescent="0.25">
      <c r="A84" s="12" t="s">
        <v>11</v>
      </c>
      <c r="B84" s="31"/>
      <c r="C84" s="6"/>
      <c r="D84" s="6"/>
      <c r="E84" s="6"/>
      <c r="F84" s="6"/>
      <c r="G84" s="6"/>
      <c r="H84" s="6"/>
      <c r="I84" s="6"/>
      <c r="J84" s="8">
        <f t="shared" si="19"/>
        <v>0</v>
      </c>
    </row>
    <row r="85" spans="1:10" ht="15" customHeight="1" x14ac:dyDescent="0.25">
      <c r="A85" s="2" t="s">
        <v>48</v>
      </c>
      <c r="B85" s="9" t="s">
        <v>12</v>
      </c>
      <c r="C85" s="13"/>
      <c r="D85" s="13"/>
      <c r="E85" s="13"/>
      <c r="F85" s="13"/>
      <c r="G85" s="13"/>
      <c r="H85" s="13"/>
      <c r="I85" s="13"/>
      <c r="J85" s="7"/>
    </row>
    <row r="86" spans="1:10" ht="15" customHeight="1" x14ac:dyDescent="0.25">
      <c r="A86" s="12" t="s">
        <v>117</v>
      </c>
      <c r="B86" s="14"/>
      <c r="C86" s="23">
        <v>345</v>
      </c>
      <c r="D86" s="23"/>
      <c r="E86" s="23"/>
      <c r="F86" s="23">
        <f>-30-150-15</f>
        <v>-195</v>
      </c>
      <c r="G86" s="23"/>
      <c r="H86" s="23"/>
      <c r="I86" s="23"/>
      <c r="J86" s="24">
        <f t="shared" ref="J86:J87" si="20">C86+D86+E86+F86+G86+H86+I86</f>
        <v>150</v>
      </c>
    </row>
    <row r="87" spans="1:10" ht="15" customHeight="1" x14ac:dyDescent="0.25">
      <c r="A87" s="12" t="s">
        <v>118</v>
      </c>
      <c r="B87" s="14"/>
      <c r="C87" s="23">
        <v>450</v>
      </c>
      <c r="D87" s="23"/>
      <c r="E87" s="23"/>
      <c r="F87" s="23"/>
      <c r="G87" s="23"/>
      <c r="H87" s="23"/>
      <c r="I87" s="23"/>
      <c r="J87" s="24">
        <f t="shared" si="20"/>
        <v>450</v>
      </c>
    </row>
    <row r="88" spans="1:10" ht="15" customHeight="1" x14ac:dyDescent="0.25">
      <c r="A88" s="20" t="s">
        <v>66</v>
      </c>
      <c r="B88" s="9" t="s">
        <v>10</v>
      </c>
      <c r="C88" s="4"/>
      <c r="D88" s="4"/>
      <c r="E88" s="4"/>
      <c r="F88" s="4"/>
      <c r="G88" s="4"/>
      <c r="H88" s="4"/>
      <c r="I88" s="4"/>
      <c r="J88" s="7"/>
    </row>
    <row r="89" spans="1:10" ht="15" customHeight="1" x14ac:dyDescent="0.25">
      <c r="A89" s="12" t="s">
        <v>119</v>
      </c>
      <c r="B89" s="14"/>
      <c r="C89" s="6"/>
      <c r="D89" s="6"/>
      <c r="E89" s="6"/>
      <c r="F89" s="6"/>
      <c r="G89" s="6"/>
      <c r="H89" s="6"/>
      <c r="I89" s="6"/>
      <c r="J89" s="8">
        <f t="shared" ref="J89" si="21">C89+D89+E89+F89+G89+H89+I89</f>
        <v>0</v>
      </c>
    </row>
    <row r="90" spans="1:10" ht="15" customHeight="1" x14ac:dyDescent="0.25">
      <c r="A90" s="12" t="s">
        <v>83</v>
      </c>
      <c r="B90" s="14"/>
      <c r="C90" s="23">
        <v>6570</v>
      </c>
      <c r="D90" s="23">
        <v>-15</v>
      </c>
      <c r="E90" s="23">
        <f>-3492-270-36-270</f>
        <v>-4068</v>
      </c>
      <c r="F90" s="23">
        <f>-36-216</f>
        <v>-252</v>
      </c>
      <c r="G90" s="23"/>
      <c r="H90" s="23"/>
      <c r="I90" s="23"/>
      <c r="J90" s="24">
        <f t="shared" ref="J90:J93" si="22">C90+D90+E90+F90+G90+H90+I90</f>
        <v>2235</v>
      </c>
    </row>
    <row r="91" spans="1:10" ht="15" customHeight="1" x14ac:dyDescent="0.25">
      <c r="A91" s="12" t="s">
        <v>84</v>
      </c>
      <c r="B91" s="14"/>
      <c r="C91" s="6"/>
      <c r="D91" s="6"/>
      <c r="E91" s="6"/>
      <c r="F91" s="6"/>
      <c r="G91" s="6"/>
      <c r="H91" s="6"/>
      <c r="I91" s="6"/>
      <c r="J91" s="8">
        <f t="shared" si="22"/>
        <v>0</v>
      </c>
    </row>
    <row r="92" spans="1:10" ht="15" customHeight="1" x14ac:dyDescent="0.25">
      <c r="A92" s="12" t="s">
        <v>113</v>
      </c>
      <c r="B92" s="14"/>
      <c r="C92" s="23">
        <v>396</v>
      </c>
      <c r="D92" s="23">
        <v>-36</v>
      </c>
      <c r="E92" s="23"/>
      <c r="F92" s="23">
        <v>-324</v>
      </c>
      <c r="G92" s="23"/>
      <c r="H92" s="23"/>
      <c r="I92" s="23"/>
      <c r="J92" s="24">
        <f t="shared" si="22"/>
        <v>36</v>
      </c>
    </row>
    <row r="93" spans="1:10" ht="15" customHeight="1" x14ac:dyDescent="0.25">
      <c r="A93" s="12" t="s">
        <v>85</v>
      </c>
      <c r="B93" s="14"/>
      <c r="C93" s="23">
        <v>5652</v>
      </c>
      <c r="D93" s="23">
        <v>-18</v>
      </c>
      <c r="E93" s="23">
        <f>-270-630</f>
        <v>-900</v>
      </c>
      <c r="F93" s="23">
        <f>252-216-18-108-36-54</f>
        <v>-180</v>
      </c>
      <c r="G93" s="23">
        <v>-180</v>
      </c>
      <c r="H93" s="23"/>
      <c r="I93" s="23"/>
      <c r="J93" s="24">
        <f t="shared" si="22"/>
        <v>4374</v>
      </c>
    </row>
    <row r="94" spans="1:10" ht="15" customHeight="1" x14ac:dyDescent="0.25">
      <c r="A94" s="12" t="s">
        <v>79</v>
      </c>
      <c r="B94" s="14"/>
      <c r="C94" s="6"/>
      <c r="D94" s="6"/>
      <c r="E94" s="6"/>
      <c r="F94" s="6"/>
      <c r="G94" s="6"/>
      <c r="H94" s="6"/>
      <c r="I94" s="6"/>
      <c r="J94" s="8">
        <f t="shared" ref="J94:J95" si="23">C94+D94+E94+F94+G94+H94+I94</f>
        <v>0</v>
      </c>
    </row>
    <row r="95" spans="1:10" ht="15" customHeight="1" x14ac:dyDescent="0.25">
      <c r="A95" s="12" t="s">
        <v>78</v>
      </c>
      <c r="B95" s="14"/>
      <c r="C95" s="6"/>
      <c r="D95" s="6"/>
      <c r="E95" s="6"/>
      <c r="F95" s="6"/>
      <c r="G95" s="6"/>
      <c r="H95" s="6"/>
      <c r="I95" s="6"/>
      <c r="J95" s="8">
        <f t="shared" si="23"/>
        <v>0</v>
      </c>
    </row>
    <row r="96" spans="1:10" ht="15" customHeight="1" x14ac:dyDescent="0.25">
      <c r="A96" s="12" t="s">
        <v>81</v>
      </c>
      <c r="B96" s="14"/>
      <c r="C96" s="6"/>
      <c r="D96" s="6"/>
      <c r="E96" s="6"/>
      <c r="F96" s="6"/>
      <c r="G96" s="6"/>
      <c r="H96" s="6"/>
      <c r="I96" s="6"/>
      <c r="J96" s="8">
        <f t="shared" ref="J96" si="24">C96+D96+E96+F96+G96+H96+I96</f>
        <v>0</v>
      </c>
    </row>
    <row r="97" spans="1:10" ht="15" customHeight="1" x14ac:dyDescent="0.25">
      <c r="A97" s="20" t="s">
        <v>16</v>
      </c>
      <c r="B97" s="9" t="s">
        <v>12</v>
      </c>
      <c r="C97" s="4"/>
      <c r="D97" s="4"/>
      <c r="E97" s="4"/>
      <c r="F97" s="4"/>
      <c r="G97" s="4"/>
      <c r="H97" s="4"/>
      <c r="I97" s="4"/>
      <c r="J97" s="7"/>
    </row>
    <row r="98" spans="1:10" ht="15" customHeight="1" x14ac:dyDescent="0.25">
      <c r="A98" s="12" t="s">
        <v>120</v>
      </c>
      <c r="B98" s="14"/>
      <c r="C98" s="6"/>
      <c r="D98" s="6"/>
      <c r="E98" s="6"/>
      <c r="F98" s="6"/>
      <c r="G98" s="6"/>
      <c r="H98" s="6"/>
      <c r="I98" s="6"/>
      <c r="J98" s="8">
        <f t="shared" ref="J98:J99" si="25">C98+D98+E98+F98+G98+H98+I98</f>
        <v>0</v>
      </c>
    </row>
    <row r="99" spans="1:10" ht="15" customHeight="1" x14ac:dyDescent="0.25">
      <c r="A99" s="12" t="s">
        <v>121</v>
      </c>
      <c r="B99" s="14"/>
      <c r="C99" s="6"/>
      <c r="D99" s="6"/>
      <c r="E99" s="6"/>
      <c r="F99" s="6"/>
      <c r="G99" s="6"/>
      <c r="H99" s="6"/>
      <c r="I99" s="6"/>
      <c r="J99" s="8">
        <f t="shared" si="25"/>
        <v>0</v>
      </c>
    </row>
    <row r="100" spans="1:10" ht="15" customHeight="1" x14ac:dyDescent="0.25">
      <c r="A100" s="12" t="s">
        <v>122</v>
      </c>
      <c r="B100" s="14"/>
      <c r="C100" s="6"/>
      <c r="D100" s="6"/>
      <c r="E100" s="6"/>
      <c r="F100" s="6"/>
      <c r="G100" s="6"/>
      <c r="H100" s="6"/>
      <c r="I100" s="6"/>
      <c r="J100" s="8">
        <f t="shared" ref="J100" si="26">C100+D100+E100+F100+G100+H100+I100</f>
        <v>0</v>
      </c>
    </row>
    <row r="101" spans="1:10" ht="15" customHeight="1" x14ac:dyDescent="0.25">
      <c r="A101" s="12" t="s">
        <v>123</v>
      </c>
      <c r="B101" s="14"/>
      <c r="C101" s="23">
        <v>45</v>
      </c>
      <c r="D101" s="23"/>
      <c r="E101" s="23"/>
      <c r="F101" s="23"/>
      <c r="G101" s="23"/>
      <c r="H101" s="23"/>
      <c r="I101" s="23"/>
      <c r="J101" s="24">
        <f t="shared" ref="J101:J102" si="27">C101+D101+E101+F101+G101+H101+I101</f>
        <v>45</v>
      </c>
    </row>
    <row r="102" spans="1:10" ht="15" customHeight="1" x14ac:dyDescent="0.25">
      <c r="A102" s="12" t="s">
        <v>17</v>
      </c>
      <c r="B102" s="14"/>
      <c r="C102" s="6"/>
      <c r="D102" s="6"/>
      <c r="E102" s="6"/>
      <c r="F102" s="6"/>
      <c r="G102" s="6"/>
      <c r="H102" s="6"/>
      <c r="I102" s="6"/>
      <c r="J102" s="8">
        <f t="shared" si="27"/>
        <v>0</v>
      </c>
    </row>
    <row r="103" spans="1:10" ht="15" customHeight="1" x14ac:dyDescent="0.25">
      <c r="A103" s="12" t="s">
        <v>11</v>
      </c>
      <c r="B103" s="14"/>
      <c r="C103" s="6"/>
      <c r="D103" s="6"/>
      <c r="E103" s="6"/>
      <c r="F103" s="6"/>
      <c r="G103" s="6"/>
      <c r="H103" s="6"/>
      <c r="I103" s="6"/>
      <c r="J103" s="8">
        <f t="shared" ref="J103" si="28">C103+D103+E103+F103+G103+H103+I103</f>
        <v>0</v>
      </c>
    </row>
    <row r="104" spans="1:10" ht="15" customHeight="1" x14ac:dyDescent="0.25">
      <c r="A104" s="12" t="s">
        <v>124</v>
      </c>
      <c r="B104" s="14"/>
      <c r="C104" s="6"/>
      <c r="D104" s="6"/>
      <c r="E104" s="6"/>
      <c r="F104" s="6"/>
      <c r="G104" s="6"/>
      <c r="H104" s="6"/>
      <c r="I104" s="6"/>
      <c r="J104" s="8">
        <f t="shared" ref="J104" si="29">C104+D104+E104+F104+G104+H104+I104</f>
        <v>0</v>
      </c>
    </row>
    <row r="105" spans="1:10" ht="15" customHeight="1" x14ac:dyDescent="0.25">
      <c r="A105" s="12" t="s">
        <v>40</v>
      </c>
      <c r="B105" s="14"/>
      <c r="C105" s="6"/>
      <c r="D105" s="6"/>
      <c r="E105" s="6"/>
      <c r="F105" s="6"/>
      <c r="G105" s="6"/>
      <c r="H105" s="6"/>
      <c r="I105" s="6"/>
      <c r="J105" s="8">
        <f t="shared" ref="J105" si="30">C105+D105+E105+F105+G105+H105+I105</f>
        <v>0</v>
      </c>
    </row>
    <row r="106" spans="1:10" ht="15" customHeight="1" x14ac:dyDescent="0.25">
      <c r="A106" s="20" t="s">
        <v>43</v>
      </c>
      <c r="B106" s="9" t="s">
        <v>10</v>
      </c>
      <c r="C106" s="4"/>
      <c r="D106" s="4"/>
      <c r="E106" s="4"/>
      <c r="F106" s="4"/>
      <c r="G106" s="4"/>
      <c r="H106" s="4"/>
      <c r="I106" s="4"/>
      <c r="J106" s="7"/>
    </row>
    <row r="107" spans="1:10" ht="15" customHeight="1" x14ac:dyDescent="0.25">
      <c r="A107" s="12" t="s">
        <v>44</v>
      </c>
      <c r="B107" s="14"/>
      <c r="C107" s="23">
        <v>1350</v>
      </c>
      <c r="D107" s="23"/>
      <c r="E107" s="23"/>
      <c r="F107" s="23">
        <v>-18</v>
      </c>
      <c r="G107" s="23"/>
      <c r="H107" s="23"/>
      <c r="I107" s="23"/>
      <c r="J107" s="24">
        <f t="shared" ref="J107:J108" si="31">C107+D107+E107+F107+G107+H107+I107</f>
        <v>1332</v>
      </c>
    </row>
    <row r="108" spans="1:10" ht="15" customHeight="1" x14ac:dyDescent="0.25">
      <c r="A108" s="12" t="s">
        <v>45</v>
      </c>
      <c r="B108" s="14"/>
      <c r="C108" s="23">
        <v>540</v>
      </c>
      <c r="D108" s="23">
        <v>-36</v>
      </c>
      <c r="E108" s="23"/>
      <c r="F108" s="23">
        <v>-18</v>
      </c>
      <c r="G108" s="23"/>
      <c r="H108" s="23"/>
      <c r="I108" s="23"/>
      <c r="J108" s="24">
        <f t="shared" si="31"/>
        <v>486</v>
      </c>
    </row>
    <row r="109" spans="1:10" ht="15" customHeight="1" x14ac:dyDescent="0.25">
      <c r="A109" s="20" t="s">
        <v>38</v>
      </c>
      <c r="B109" s="9" t="s">
        <v>10</v>
      </c>
      <c r="C109" s="4"/>
      <c r="D109" s="4"/>
      <c r="E109" s="4"/>
      <c r="F109" s="4"/>
      <c r="G109" s="4"/>
      <c r="H109" s="4"/>
      <c r="I109" s="4"/>
      <c r="J109" s="7"/>
    </row>
    <row r="110" spans="1:10" ht="15" customHeight="1" x14ac:dyDescent="0.25">
      <c r="A110" s="12" t="s">
        <v>39</v>
      </c>
      <c r="B110" s="14"/>
      <c r="C110" s="6"/>
      <c r="D110" s="6"/>
      <c r="E110" s="6"/>
      <c r="F110" s="6"/>
      <c r="G110" s="6"/>
      <c r="H110" s="6"/>
      <c r="I110" s="6"/>
      <c r="J110" s="8">
        <f t="shared" ref="J110:J113" si="32">C110+D110+E110+F110+G110+H110+I110</f>
        <v>0</v>
      </c>
    </row>
    <row r="111" spans="1:10" ht="15" customHeight="1" x14ac:dyDescent="0.25">
      <c r="A111" s="12" t="s">
        <v>94</v>
      </c>
      <c r="B111" s="14"/>
      <c r="C111" s="6"/>
      <c r="D111" s="6"/>
      <c r="E111" s="6"/>
      <c r="F111" s="6"/>
      <c r="G111" s="6"/>
      <c r="H111" s="6"/>
      <c r="I111" s="6"/>
      <c r="J111" s="8">
        <f t="shared" ref="J111" si="33">C111+D111+E111+F111+G111+H111+I111</f>
        <v>0</v>
      </c>
    </row>
    <row r="112" spans="1:10" ht="15" customHeight="1" x14ac:dyDescent="0.25">
      <c r="A112" s="12" t="s">
        <v>17</v>
      </c>
      <c r="B112" s="14"/>
      <c r="C112" s="6"/>
      <c r="D112" s="6"/>
      <c r="E112" s="6"/>
      <c r="F112" s="6"/>
      <c r="G112" s="6"/>
      <c r="H112" s="6"/>
      <c r="I112" s="6"/>
      <c r="J112" s="8">
        <f t="shared" si="32"/>
        <v>0</v>
      </c>
    </row>
    <row r="113" spans="1:10" ht="15" customHeight="1" x14ac:dyDescent="0.25">
      <c r="A113" s="12" t="s">
        <v>37</v>
      </c>
      <c r="B113" s="14"/>
      <c r="C113" s="6"/>
      <c r="D113" s="6"/>
      <c r="E113" s="6"/>
      <c r="F113" s="6"/>
      <c r="G113" s="6"/>
      <c r="H113" s="6"/>
      <c r="I113" s="6"/>
      <c r="J113" s="8">
        <f t="shared" si="32"/>
        <v>0</v>
      </c>
    </row>
    <row r="114" spans="1:10" ht="15" customHeight="1" x14ac:dyDescent="0.25">
      <c r="A114" s="20" t="s">
        <v>114</v>
      </c>
      <c r="B114" s="9" t="s">
        <v>10</v>
      </c>
      <c r="C114" s="4"/>
      <c r="D114" s="4"/>
      <c r="E114" s="4"/>
      <c r="F114" s="4"/>
      <c r="G114" s="4"/>
      <c r="H114" s="4"/>
      <c r="I114" s="4"/>
      <c r="J114" s="7"/>
    </row>
    <row r="115" spans="1:10" ht="15" customHeight="1" x14ac:dyDescent="0.25">
      <c r="A115" s="12" t="s">
        <v>115</v>
      </c>
      <c r="B115" s="14"/>
      <c r="C115" s="6"/>
      <c r="D115" s="6"/>
      <c r="E115" s="6"/>
      <c r="F115" s="6"/>
      <c r="G115" s="6"/>
      <c r="H115" s="6"/>
      <c r="I115" s="6"/>
      <c r="J115" s="8">
        <f t="shared" ref="J115" si="34">C115+D115+E115+F115+G115+H115+I115</f>
        <v>0</v>
      </c>
    </row>
    <row r="116" spans="1:10" ht="15" customHeight="1" x14ac:dyDescent="0.25">
      <c r="A116" s="20" t="s">
        <v>41</v>
      </c>
      <c r="B116" s="9" t="s">
        <v>10</v>
      </c>
      <c r="C116" s="4"/>
      <c r="D116" s="4"/>
      <c r="E116" s="4"/>
      <c r="F116" s="4"/>
      <c r="G116" s="4"/>
      <c r="H116" s="4"/>
      <c r="I116" s="4"/>
      <c r="J116" s="7"/>
    </row>
    <row r="117" spans="1:10" ht="15" customHeight="1" x14ac:dyDescent="0.25">
      <c r="A117" s="12" t="s">
        <v>42</v>
      </c>
      <c r="B117" s="14"/>
      <c r="C117" s="6"/>
      <c r="D117" s="6"/>
      <c r="E117" s="6"/>
      <c r="F117" s="6"/>
      <c r="G117" s="6"/>
      <c r="H117" s="6"/>
      <c r="I117" s="6"/>
      <c r="J117" s="8">
        <f t="shared" ref="J117:J123" si="35">C117+D117+E117+F117+G117+H117+I117</f>
        <v>0</v>
      </c>
    </row>
    <row r="118" spans="1:10" ht="15" customHeight="1" x14ac:dyDescent="0.25">
      <c r="A118" s="11" t="s">
        <v>14</v>
      </c>
      <c r="B118" s="9" t="s">
        <v>10</v>
      </c>
      <c r="C118" s="4"/>
      <c r="D118" s="4"/>
      <c r="E118" s="4"/>
      <c r="F118" s="4"/>
      <c r="G118" s="4"/>
      <c r="H118" s="4"/>
      <c r="I118" s="4"/>
      <c r="J118" s="7"/>
    </row>
    <row r="119" spans="1:10" ht="15" customHeight="1" x14ac:dyDescent="0.25">
      <c r="A119" s="5" t="s">
        <v>51</v>
      </c>
      <c r="B119" s="27"/>
      <c r="C119" s="6"/>
      <c r="D119" s="6"/>
      <c r="E119" s="6"/>
      <c r="F119" s="6"/>
      <c r="G119" s="6"/>
      <c r="H119" s="6"/>
      <c r="I119" s="6"/>
      <c r="J119" s="8">
        <f t="shared" si="35"/>
        <v>0</v>
      </c>
    </row>
    <row r="120" spans="1:10" ht="15" customHeight="1" x14ac:dyDescent="0.25">
      <c r="A120" s="5" t="s">
        <v>52</v>
      </c>
      <c r="B120" s="27"/>
      <c r="C120" s="6"/>
      <c r="D120" s="6"/>
      <c r="E120" s="6"/>
      <c r="F120" s="6"/>
      <c r="G120" s="6"/>
      <c r="H120" s="6"/>
      <c r="I120" s="6"/>
      <c r="J120" s="8">
        <f t="shared" si="35"/>
        <v>0</v>
      </c>
    </row>
    <row r="121" spans="1:10" ht="15" customHeight="1" x14ac:dyDescent="0.25">
      <c r="A121" s="5" t="s">
        <v>53</v>
      </c>
      <c r="B121" s="27"/>
      <c r="C121" s="6"/>
      <c r="D121" s="6"/>
      <c r="E121" s="6"/>
      <c r="F121" s="6"/>
      <c r="G121" s="6"/>
      <c r="H121" s="6"/>
      <c r="I121" s="6"/>
      <c r="J121" s="8">
        <f t="shared" si="35"/>
        <v>0</v>
      </c>
    </row>
    <row r="122" spans="1:10" ht="15" customHeight="1" x14ac:dyDescent="0.25">
      <c r="A122" s="5" t="s">
        <v>54</v>
      </c>
      <c r="B122" s="27"/>
      <c r="C122" s="6"/>
      <c r="D122" s="6"/>
      <c r="E122" s="6"/>
      <c r="F122" s="6"/>
      <c r="G122" s="6"/>
      <c r="H122" s="6"/>
      <c r="I122" s="6"/>
      <c r="J122" s="8">
        <f t="shared" si="35"/>
        <v>0</v>
      </c>
    </row>
    <row r="123" spans="1:10" ht="15" customHeight="1" x14ac:dyDescent="0.25">
      <c r="A123" s="5" t="s">
        <v>15</v>
      </c>
      <c r="B123" s="29"/>
      <c r="C123" s="6"/>
      <c r="D123" s="6"/>
      <c r="E123" s="6"/>
      <c r="F123" s="6"/>
      <c r="G123" s="6"/>
      <c r="H123" s="6"/>
      <c r="I123" s="6"/>
      <c r="J123" s="8">
        <f t="shared" si="35"/>
        <v>0</v>
      </c>
    </row>
    <row r="124" spans="1:10" ht="15" customHeight="1" x14ac:dyDescent="0.35">
      <c r="C124" s="25"/>
      <c r="D124" s="25"/>
      <c r="E124" s="25"/>
      <c r="F124" s="25"/>
      <c r="G124" s="25"/>
      <c r="H124" s="25"/>
      <c r="I124" s="25"/>
      <c r="J124" s="26"/>
    </row>
    <row r="125" spans="1:10" ht="15" customHeight="1" x14ac:dyDescent="0.35"/>
    <row r="126" spans="1:10" ht="15" customHeight="1" x14ac:dyDescent="0.35"/>
    <row r="127" spans="1:10" ht="15" customHeight="1" x14ac:dyDescent="0.35"/>
    <row r="128" spans="1:10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</sheetData>
  <mergeCells count="1">
    <mergeCell ref="A1:J1"/>
  </mergeCells>
  <phoneticPr fontId="2" type="noConversion"/>
  <printOptions horizontalCentered="1" verticalCentered="1"/>
  <pageMargins left="0.25" right="0.25" top="0.75" bottom="0.75" header="0.3" footer="0.3"/>
  <pageSetup scale="99" orientation="portrait" horizontalDpi="4294967293" verticalDpi="4294967293" copies="4" r:id="rId1"/>
  <headerFooter alignWithMargins="0">
    <oddHeader>&amp;L&amp;11Phone:  (407) 323-6188
Fax:  (407) 323-9906&amp;C&amp;"Arial,Bold"&amp;18Bloom Masters
&amp;R&amp;"Arial Black,Regular"&amp;14NOW IN OVIEDO!&amp;"Arial,Regular"&amp;11
Email:  orders@bloom-masters.com</oddHeader>
    <oddFooter>&amp;L&amp;"Arial Black,Regular"&amp;28NOW&amp;C&amp;"Arial Black,Regular"&amp;28OPEN IN&amp;R&amp;"Arial Black,Regular"&amp;28OVIEDO!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Availability Update</vt:lpstr>
      <vt:lpstr>'Weekly Availability Update'!Print_Area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 Masters</dc:creator>
  <cp:lastModifiedBy>Kristin</cp:lastModifiedBy>
  <cp:lastPrinted>2021-08-23T11:02:33Z</cp:lastPrinted>
  <dcterms:created xsi:type="dcterms:W3CDTF">2012-11-29T14:30:47Z</dcterms:created>
  <dcterms:modified xsi:type="dcterms:W3CDTF">2021-09-15T11:20:26Z</dcterms:modified>
</cp:coreProperties>
</file>